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Simpelberegning" sheetId="1" r:id="rId1"/>
    <sheet name="Forecast - Simpelberegning" sheetId="2" r:id="rId2"/>
  </sheets>
  <externalReferences>
    <externalReference r:id="rId5"/>
  </externalReferences>
  <definedNames>
    <definedName name="_xlnm.Print_Area" localSheetId="1">'Forecast - Simpelberegning'!$A$1:$N$124</definedName>
  </definedNames>
  <calcPr fullCalcOnLoad="1"/>
</workbook>
</file>

<file path=xl/comments1.xml><?xml version="1.0" encoding="utf-8"?>
<comments xmlns="http://schemas.openxmlformats.org/spreadsheetml/2006/main">
  <authors>
    <author>Bo Overgaard</author>
  </authors>
  <commentList>
    <comment ref="H4" authorId="0">
      <text>
        <r>
          <rPr>
            <b/>
            <sz val="9"/>
            <rFont val="Tahoma"/>
            <family val="2"/>
          </rPr>
          <t>Bo Overgaard:</t>
        </r>
        <r>
          <rPr>
            <sz val="9"/>
            <rFont val="Tahoma"/>
            <family val="2"/>
          </rPr>
          <t xml:space="preserve">
Sandsynlighed for at salget lykkedes.</t>
        </r>
      </text>
    </comment>
  </commentList>
</comments>
</file>

<file path=xl/sharedStrings.xml><?xml version="1.0" encoding="utf-8"?>
<sst xmlns="http://schemas.openxmlformats.org/spreadsheetml/2006/main" count="78" uniqueCount="46">
  <si>
    <t>Simpel Business Case</t>
  </si>
  <si>
    <t>Produkt:</t>
  </si>
  <si>
    <t>Udvejning af svin</t>
  </si>
  <si>
    <t>Salgsmatrix</t>
  </si>
  <si>
    <t>Omsætning</t>
  </si>
  <si>
    <t>Solgte timer per kunde</t>
  </si>
  <si>
    <t>Salg</t>
  </si>
  <si>
    <t>SS</t>
  </si>
  <si>
    <t>Værdi</t>
  </si>
  <si>
    <t>Potentiale</t>
  </si>
  <si>
    <t>Kunder</t>
  </si>
  <si>
    <t>Timepris:</t>
  </si>
  <si>
    <t>Variable omkostninger</t>
  </si>
  <si>
    <t>Makredsføring</t>
  </si>
  <si>
    <t>Løn</t>
  </si>
  <si>
    <t>?</t>
  </si>
  <si>
    <t>Transport</t>
  </si>
  <si>
    <t>Faste omkostninger total</t>
  </si>
  <si>
    <t>Hensættelser til udvikling</t>
  </si>
  <si>
    <t>Total</t>
  </si>
  <si>
    <t>Værktøjer</t>
  </si>
  <si>
    <t>Total pr. kunde</t>
  </si>
  <si>
    <t>Total Simpel Business Case</t>
  </si>
  <si>
    <t>Omkostninger</t>
  </si>
  <si>
    <t>Overskud</t>
  </si>
  <si>
    <t>Mersalg</t>
  </si>
  <si>
    <t>Salg af andre produkter</t>
  </si>
  <si>
    <t>Foderrådgivning</t>
  </si>
  <si>
    <t>E-kontrol</t>
  </si>
  <si>
    <t>Desinfektion</t>
  </si>
  <si>
    <t>Erfa</t>
  </si>
  <si>
    <t>- Variable omkostninger</t>
  </si>
  <si>
    <t>- Faste omkostninger</t>
  </si>
  <si>
    <t>Total  Business Case</t>
  </si>
  <si>
    <t>Indtægter og besparrelser</t>
  </si>
  <si>
    <t>Omkostninger og mistet omsætning</t>
  </si>
  <si>
    <t>Forecast</t>
  </si>
  <si>
    <t>Antal</t>
  </si>
  <si>
    <t>DB</t>
  </si>
  <si>
    <t xml:space="preserve">Omkostninger </t>
  </si>
  <si>
    <t>Faste omkostninger</t>
  </si>
  <si>
    <t>Nuværende indtægter</t>
  </si>
  <si>
    <t>Nuværende produkter</t>
  </si>
  <si>
    <t>Solgte enheder</t>
  </si>
  <si>
    <t>DB. Sub Total</t>
  </si>
  <si>
    <t>Akkumuleret ekstra indtjening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</si>
</sst>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32"/>
      <color indexed="8"/>
      <name val="Calibri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2" borderId="10" xfId="0" applyFont="1" applyFill="1" applyBorder="1" applyAlignment="1">
      <alignment/>
    </xf>
    <xf numFmtId="0" fontId="47" fillId="2" borderId="11" xfId="0" applyFont="1" applyFill="1" applyBorder="1" applyAlignment="1">
      <alignment horizontal="right"/>
    </xf>
    <xf numFmtId="0" fontId="47" fillId="2" borderId="12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7" fillId="2" borderId="13" xfId="0" applyFont="1" applyFill="1" applyBorder="1" applyAlignment="1">
      <alignment/>
    </xf>
    <xf numFmtId="164" fontId="0" fillId="2" borderId="14" xfId="39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47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64" fontId="47" fillId="2" borderId="0" xfId="39" applyNumberFormat="1" applyFont="1" applyFill="1" applyBorder="1" applyAlignment="1">
      <alignment/>
    </xf>
    <xf numFmtId="164" fontId="47" fillId="2" borderId="17" xfId="39" applyNumberFormat="1" applyFont="1" applyFill="1" applyBorder="1" applyAlignment="1">
      <alignment/>
    </xf>
    <xf numFmtId="164" fontId="47" fillId="2" borderId="19" xfId="39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ont="1" applyFill="1" applyBorder="1" applyAlignment="1">
      <alignment/>
    </xf>
    <xf numFmtId="164" fontId="0" fillId="2" borderId="0" xfId="39" applyNumberFormat="1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2" borderId="20" xfId="39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9" fontId="34" fillId="2" borderId="0" xfId="54" applyFont="1" applyFill="1" applyBorder="1" applyAlignment="1">
      <alignment horizontal="center"/>
    </xf>
    <xf numFmtId="164" fontId="0" fillId="2" borderId="0" xfId="39" applyNumberFormat="1" applyFont="1" applyFill="1" applyBorder="1" applyAlignment="1">
      <alignment horizontal="center"/>
    </xf>
    <xf numFmtId="164" fontId="0" fillId="2" borderId="20" xfId="39" applyNumberFormat="1" applyFont="1" applyFill="1" applyBorder="1" applyAlignment="1">
      <alignment horizontal="center"/>
    </xf>
    <xf numFmtId="164" fontId="0" fillId="2" borderId="20" xfId="39" applyNumberFormat="1" applyFont="1" applyFill="1" applyBorder="1" applyAlignment="1">
      <alignment/>
    </xf>
    <xf numFmtId="164" fontId="47" fillId="2" borderId="16" xfId="39" applyNumberFormat="1" applyFont="1" applyFill="1" applyBorder="1" applyAlignment="1">
      <alignment/>
    </xf>
    <xf numFmtId="164" fontId="47" fillId="2" borderId="14" xfId="39" applyNumberFormat="1" applyFont="1" applyFill="1" applyBorder="1" applyAlignment="1">
      <alignment/>
    </xf>
    <xf numFmtId="0" fontId="34" fillId="2" borderId="0" xfId="0" applyFont="1" applyFill="1" applyAlignment="1">
      <alignment/>
    </xf>
    <xf numFmtId="164" fontId="34" fillId="2" borderId="20" xfId="39" applyNumberFormat="1" applyFont="1" applyFill="1" applyBorder="1" applyAlignment="1">
      <alignment horizontal="right"/>
    </xf>
    <xf numFmtId="0" fontId="34" fillId="2" borderId="0" xfId="0" applyFont="1" applyFill="1" applyAlignment="1">
      <alignment horizontal="right"/>
    </xf>
    <xf numFmtId="0" fontId="34" fillId="2" borderId="20" xfId="0" applyFont="1" applyFill="1" applyBorder="1" applyAlignment="1">
      <alignment horizontal="right"/>
    </xf>
    <xf numFmtId="9" fontId="34" fillId="2" borderId="14" xfId="54" applyFont="1" applyFill="1" applyBorder="1" applyAlignment="1">
      <alignment horizontal="center"/>
    </xf>
    <xf numFmtId="0" fontId="34" fillId="2" borderId="13" xfId="0" applyFont="1" applyFill="1" applyBorder="1" applyAlignment="1">
      <alignment/>
    </xf>
    <xf numFmtId="9" fontId="0" fillId="2" borderId="14" xfId="0" applyNumberFormat="1" applyFill="1" applyBorder="1" applyAlignment="1">
      <alignment/>
    </xf>
    <xf numFmtId="164" fontId="0" fillId="2" borderId="22" xfId="39" applyNumberFormat="1" applyFont="1" applyFill="1" applyBorder="1" applyAlignment="1">
      <alignment/>
    </xf>
    <xf numFmtId="164" fontId="0" fillId="2" borderId="23" xfId="39" applyNumberFormat="1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0" fillId="2" borderId="24" xfId="0" applyFill="1" applyBorder="1" applyAlignment="1">
      <alignment/>
    </xf>
    <xf numFmtId="0" fontId="47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47" fillId="8" borderId="28" xfId="0" applyFont="1" applyFill="1" applyBorder="1" applyAlignment="1">
      <alignment/>
    </xf>
    <xf numFmtId="164" fontId="47" fillId="8" borderId="0" xfId="39" applyNumberFormat="1" applyFont="1" applyFill="1" applyBorder="1" applyAlignment="1">
      <alignment/>
    </xf>
    <xf numFmtId="164" fontId="47" fillId="8" borderId="29" xfId="39" applyNumberFormat="1" applyFont="1" applyFill="1" applyBorder="1" applyAlignment="1">
      <alignment/>
    </xf>
    <xf numFmtId="0" fontId="0" fillId="8" borderId="28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9" xfId="0" applyFill="1" applyBorder="1" applyAlignment="1">
      <alignment/>
    </xf>
    <xf numFmtId="164" fontId="47" fillId="8" borderId="0" xfId="0" applyNumberFormat="1" applyFont="1" applyFill="1" applyBorder="1" applyAlignment="1">
      <alignment/>
    </xf>
    <xf numFmtId="164" fontId="47" fillId="8" borderId="29" xfId="0" applyNumberFormat="1" applyFont="1" applyFill="1" applyBorder="1" applyAlignment="1">
      <alignment/>
    </xf>
    <xf numFmtId="164" fontId="0" fillId="8" borderId="0" xfId="39" applyNumberFormat="1" applyFont="1" applyFill="1" applyBorder="1" applyAlignment="1">
      <alignment/>
    </xf>
    <xf numFmtId="164" fontId="0" fillId="8" borderId="29" xfId="39" applyNumberFormat="1" applyFont="1" applyFill="1" applyBorder="1" applyAlignment="1">
      <alignment/>
    </xf>
    <xf numFmtId="0" fontId="47" fillId="8" borderId="30" xfId="0" applyFont="1" applyFill="1" applyBorder="1" applyAlignment="1">
      <alignment/>
    </xf>
    <xf numFmtId="164" fontId="47" fillId="8" borderId="31" xfId="39" applyNumberFormat="1" applyFont="1" applyFill="1" applyBorder="1" applyAlignment="1">
      <alignment/>
    </xf>
    <xf numFmtId="164" fontId="47" fillId="8" borderId="32" xfId="39" applyNumberFormat="1" applyFont="1" applyFill="1" applyBorder="1" applyAlignment="1">
      <alignment/>
    </xf>
    <xf numFmtId="164" fontId="0" fillId="2" borderId="11" xfId="39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9" fontId="47" fillId="2" borderId="0" xfId="0" applyNumberFormat="1" applyFont="1" applyFill="1" applyAlignment="1">
      <alignment/>
    </xf>
    <xf numFmtId="164" fontId="0" fillId="2" borderId="33" xfId="39" applyNumberFormat="1" applyFont="1" applyFill="1" applyBorder="1" applyAlignment="1">
      <alignment/>
    </xf>
    <xf numFmtId="164" fontId="0" fillId="2" borderId="0" xfId="39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34" fillId="2" borderId="0" xfId="0" applyNumberFormat="1" applyFont="1" applyFill="1" applyAlignment="1">
      <alignment/>
    </xf>
    <xf numFmtId="164" fontId="34" fillId="2" borderId="0" xfId="39" applyNumberFormat="1" applyFont="1" applyFill="1" applyBorder="1" applyAlignment="1">
      <alignment horizontal="right"/>
    </xf>
    <xf numFmtId="0" fontId="34" fillId="2" borderId="13" xfId="0" applyFont="1" applyFill="1" applyBorder="1" applyAlignment="1">
      <alignment horizontal="right"/>
    </xf>
    <xf numFmtId="0" fontId="47" fillId="2" borderId="14" xfId="0" applyFont="1" applyFill="1" applyBorder="1" applyAlignment="1">
      <alignment/>
    </xf>
    <xf numFmtId="164" fontId="0" fillId="2" borderId="31" xfId="39" applyNumberFormat="1" applyFont="1" applyFill="1" applyBorder="1" applyAlignment="1">
      <alignment/>
    </xf>
    <xf numFmtId="164" fontId="0" fillId="2" borderId="0" xfId="39" applyNumberFormat="1" applyFont="1" applyFill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0" xfId="0" applyFill="1" applyAlignment="1">
      <alignment/>
    </xf>
    <xf numFmtId="0" fontId="49" fillId="6" borderId="13" xfId="0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/>
    </xf>
    <xf numFmtId="0" fontId="50" fillId="6" borderId="20" xfId="0" applyFont="1" applyFill="1" applyBorder="1" applyAlignment="1">
      <alignment/>
    </xf>
    <xf numFmtId="0" fontId="50" fillId="6" borderId="0" xfId="0" applyFont="1" applyFill="1" applyAlignment="1">
      <alignment/>
    </xf>
    <xf numFmtId="0" fontId="0" fillId="6" borderId="13" xfId="0" applyFill="1" applyBorder="1" applyAlignment="1">
      <alignment/>
    </xf>
    <xf numFmtId="0" fontId="0" fillId="6" borderId="34" xfId="0" applyFill="1" applyBorder="1" applyAlignment="1">
      <alignment/>
    </xf>
    <xf numFmtId="0" fontId="49" fillId="6" borderId="35" xfId="0" applyFont="1" applyFill="1" applyBorder="1" applyAlignment="1">
      <alignment horizontal="left"/>
    </xf>
    <xf numFmtId="0" fontId="49" fillId="6" borderId="35" xfId="0" applyFont="1" applyFill="1" applyBorder="1" applyAlignment="1">
      <alignment/>
    </xf>
    <xf numFmtId="0" fontId="49" fillId="6" borderId="36" xfId="0" applyFont="1" applyFill="1" applyBorder="1" applyAlignment="1">
      <alignment/>
    </xf>
    <xf numFmtId="0" fontId="0" fillId="6" borderId="20" xfId="0" applyFill="1" applyBorder="1" applyAlignment="1">
      <alignment/>
    </xf>
    <xf numFmtId="0" fontId="49" fillId="6" borderId="13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50" fillId="6" borderId="0" xfId="0" applyFont="1" applyFill="1" applyBorder="1" applyAlignment="1">
      <alignment horizontal="right"/>
    </xf>
    <xf numFmtId="0" fontId="50" fillId="6" borderId="19" xfId="0" applyFont="1" applyFill="1" applyBorder="1" applyAlignment="1">
      <alignment horizontal="right"/>
    </xf>
    <xf numFmtId="0" fontId="50" fillId="6" borderId="18" xfId="0" applyFont="1" applyFill="1" applyBorder="1" applyAlignment="1">
      <alignment horizontal="right"/>
    </xf>
    <xf numFmtId="0" fontId="50" fillId="6" borderId="13" xfId="0" applyFont="1" applyFill="1" applyBorder="1" applyAlignment="1">
      <alignment/>
    </xf>
    <xf numFmtId="3" fontId="51" fillId="6" borderId="20" xfId="0" applyNumberFormat="1" applyFont="1" applyFill="1" applyBorder="1" applyAlignment="1">
      <alignment horizontal="right"/>
    </xf>
    <xf numFmtId="0" fontId="51" fillId="6" borderId="13" xfId="0" applyFont="1" applyFill="1" applyBorder="1" applyAlignment="1">
      <alignment/>
    </xf>
    <xf numFmtId="3" fontId="51" fillId="6" borderId="0" xfId="0" applyNumberFormat="1" applyFont="1" applyFill="1" applyBorder="1" applyAlignment="1">
      <alignment/>
    </xf>
    <xf numFmtId="3" fontId="51" fillId="6" borderId="20" xfId="0" applyNumberFormat="1" applyFont="1" applyFill="1" applyBorder="1" applyAlignment="1">
      <alignment/>
    </xf>
    <xf numFmtId="3" fontId="9" fillId="6" borderId="13" xfId="0" applyNumberFormat="1" applyFont="1" applyFill="1" applyBorder="1" applyAlignment="1">
      <alignment/>
    </xf>
    <xf numFmtId="3" fontId="50" fillId="6" borderId="0" xfId="0" applyNumberFormat="1" applyFont="1" applyFill="1" applyBorder="1" applyAlignment="1">
      <alignment/>
    </xf>
    <xf numFmtId="3" fontId="51" fillId="6" borderId="13" xfId="0" applyNumberFormat="1" applyFont="1" applyFill="1" applyBorder="1" applyAlignment="1">
      <alignment/>
    </xf>
    <xf numFmtId="3" fontId="50" fillId="6" borderId="20" xfId="0" applyNumberFormat="1" applyFont="1" applyFill="1" applyBorder="1" applyAlignment="1">
      <alignment/>
    </xf>
    <xf numFmtId="3" fontId="51" fillId="6" borderId="13" xfId="0" applyNumberFormat="1" applyFont="1" applyFill="1" applyBorder="1" applyAlignment="1" applyProtection="1">
      <alignment/>
      <protection locked="0"/>
    </xf>
    <xf numFmtId="49" fontId="50" fillId="6" borderId="13" xfId="0" applyNumberFormat="1" applyFont="1" applyFill="1" applyBorder="1" applyAlignment="1">
      <alignment horizontal="left" vertical="top"/>
    </xf>
    <xf numFmtId="3" fontId="50" fillId="6" borderId="16" xfId="0" applyNumberFormat="1" applyFont="1" applyFill="1" applyBorder="1" applyAlignment="1">
      <alignment/>
    </xf>
    <xf numFmtId="3" fontId="50" fillId="6" borderId="14" xfId="0" applyNumberFormat="1" applyFont="1" applyFill="1" applyBorder="1" applyAlignment="1">
      <alignment/>
    </xf>
    <xf numFmtId="3" fontId="9" fillId="6" borderId="37" xfId="0" applyNumberFormat="1" applyFont="1" applyFill="1" applyBorder="1" applyAlignment="1">
      <alignment/>
    </xf>
    <xf numFmtId="3" fontId="49" fillId="6" borderId="38" xfId="0" applyNumberFormat="1" applyFont="1" applyFill="1" applyBorder="1" applyAlignment="1">
      <alignment/>
    </xf>
    <xf numFmtId="3" fontId="49" fillId="6" borderId="39" xfId="0" applyNumberFormat="1" applyFont="1" applyFill="1" applyBorder="1" applyAlignment="1">
      <alignment/>
    </xf>
    <xf numFmtId="3" fontId="11" fillId="6" borderId="37" xfId="0" applyNumberFormat="1" applyFont="1" applyFill="1" applyBorder="1" applyAlignment="1">
      <alignment/>
    </xf>
    <xf numFmtId="3" fontId="9" fillId="6" borderId="0" xfId="0" applyNumberFormat="1" applyFont="1" applyFill="1" applyBorder="1" applyAlignment="1">
      <alignment/>
    </xf>
    <xf numFmtId="3" fontId="49" fillId="6" borderId="0" xfId="0" applyNumberFormat="1" applyFont="1" applyFill="1" applyBorder="1" applyAlignment="1">
      <alignment/>
    </xf>
    <xf numFmtId="3" fontId="11" fillId="6" borderId="0" xfId="0" applyNumberFormat="1" applyFont="1" applyFill="1" applyBorder="1" applyAlignment="1">
      <alignment/>
    </xf>
    <xf numFmtId="0" fontId="49" fillId="6" borderId="37" xfId="0" applyFont="1" applyFill="1" applyBorder="1" applyAlignment="1">
      <alignment wrapText="1"/>
    </xf>
    <xf numFmtId="3" fontId="49" fillId="6" borderId="37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52" fillId="6" borderId="17" xfId="0" applyFont="1" applyFill="1" applyBorder="1" applyAlignment="1">
      <alignment horizontal="center"/>
    </xf>
    <xf numFmtId="0" fontId="52" fillId="6" borderId="18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Indtjening</a:t>
            </a:r>
          </a:p>
        </c:rich>
      </c:tx>
      <c:layout>
        <c:manualLayout>
          <c:xMode val="factor"/>
          <c:yMode val="factor"/>
          <c:x val="-0.000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-0.006"/>
          <c:w val="0.997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'Forecast - Simpelberegning'!$C$4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Simpelberegning'!$C$3,'Forecast - Simpelberegning'!$F$3,'Forecast - Simpelberegning'!$I$3,'Forecast - Simpelberegning'!$L$3)</c:f>
              <c:numCache/>
            </c:numRef>
          </c:cat>
          <c:val>
            <c:numRef>
              <c:f>('Forecast - Simpelberegning'!$C$16,'Forecast - Simpelberegning'!$F$16,'Forecast - Simpelberegning'!$I$16,'Forecast - Simpelberegning'!$L$16)</c:f>
              <c:numCache/>
            </c:numRef>
          </c:val>
        </c:ser>
        <c:ser>
          <c:idx val="1"/>
          <c:order val="1"/>
          <c:tx>
            <c:strRef>
              <c:f>'Forecast - Simpelberegning'!$A$4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('Forecast - Simpelberegning'!$C$3,'Forecast - Simpelberegning'!$F$3,'Forecast - Simpelberegning'!$I$3,'Forecast - Simpelberegning'!$L$3)</c:f>
              <c:numCache/>
            </c:numRef>
          </c:cat>
          <c:val>
            <c:numRef>
              <c:f>('Forecast - Simpelberegning'!$D$16,'Forecast - Simpelberegning'!$G$16,'Forecast - Simpelberegning'!$J$16,'Forecast - Simpelberegning'!$M$16)</c:f>
              <c:numCache/>
            </c:numRef>
          </c:val>
        </c:ser>
        <c:axId val="49576002"/>
        <c:axId val="43530835"/>
      </c:barChart>
      <c:lineChart>
        <c:grouping val="standard"/>
        <c:varyColors val="0"/>
        <c:ser>
          <c:idx val="2"/>
          <c:order val="2"/>
          <c:tx>
            <c:strRef>
              <c:f>'Forecast - Simpelberegning'!$A$18</c:f>
              <c:strCache>
                <c:ptCount val="1"/>
                <c:pt idx="0">
                  <c:v>Akkumuleret ekstra indtjening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('Forecast - Simpelberegning'!$C$18,'Forecast - Simpelberegning'!$F$18,'Forecast - Simpelberegning'!$I$18,'Forecast - Simpelberegning'!$L$18)</c:f>
              <c:numCache/>
            </c:numRef>
          </c:val>
          <c:smooth val="1"/>
        </c:ser>
        <c:axId val="49576002"/>
        <c:axId val="43530835"/>
      </c:lineChart>
      <c:catAx>
        <c:axId val="495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7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675"/>
          <c:y val="0.033"/>
          <c:w val="0.327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3767.0CF5158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D3767.0CF515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11</xdr:col>
      <xdr:colOff>123825</xdr:colOff>
      <xdr:row>22</xdr:row>
      <xdr:rowOff>76200</xdr:rowOff>
    </xdr:to>
    <xdr:grpSp>
      <xdr:nvGrpSpPr>
        <xdr:cNvPr id="1" name="Gruppe 1"/>
        <xdr:cNvGrpSpPr>
          <a:grpSpLocks/>
        </xdr:cNvGrpSpPr>
      </xdr:nvGrpSpPr>
      <xdr:grpSpPr>
        <a:xfrm>
          <a:off x="6534150" y="3267075"/>
          <a:ext cx="3248025" cy="1038225"/>
          <a:chOff x="5724128" y="5773635"/>
          <a:chExt cx="3249910" cy="1039741"/>
        </a:xfrm>
        <a:solidFill>
          <a:srgbClr val="FFFFFF"/>
        </a:solidFill>
      </xdr:grpSpPr>
      <xdr:sp>
        <xdr:nvSpPr>
          <xdr:cNvPr id="2" name="Rektangel 2"/>
          <xdr:cNvSpPr>
            <a:spLocks/>
          </xdr:cNvSpPr>
        </xdr:nvSpPr>
        <xdr:spPr>
          <a:xfrm>
            <a:off x="7533515" y="5859154"/>
            <a:ext cx="1440523" cy="9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Den Europæiske Union ved Den Europæiske Fond for Udvikling af Landdistrikter og Ministeriet for Fødevarer, Landbrug og Fiskeri har deltaget i finansieringen af projektet.</a:t>
            </a:r>
          </a:p>
        </xdr:txBody>
      </xdr:sp>
      <xdr:pic>
        <xdr:nvPicPr>
          <xdr:cNvPr id="3" name="Billede 3" descr="cid:image001.jpg@01CD3767.0CF51580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5724128" y="5773635"/>
            <a:ext cx="1809387" cy="10288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11</xdr:col>
      <xdr:colOff>47625</xdr:colOff>
      <xdr:row>122</xdr:row>
      <xdr:rowOff>76200</xdr:rowOff>
    </xdr:to>
    <xdr:graphicFrame>
      <xdr:nvGraphicFramePr>
        <xdr:cNvPr id="1" name="Diagram 1"/>
        <xdr:cNvGraphicFramePr/>
      </xdr:nvGraphicFramePr>
      <xdr:xfrm>
        <a:off x="0" y="5505450"/>
        <a:ext cx="21383625" cy="1941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115</xdr:row>
      <xdr:rowOff>0</xdr:rowOff>
    </xdr:from>
    <xdr:to>
      <xdr:col>0</xdr:col>
      <xdr:colOff>3390900</xdr:colOff>
      <xdr:row>120</xdr:row>
      <xdr:rowOff>85725</xdr:rowOff>
    </xdr:to>
    <xdr:grpSp>
      <xdr:nvGrpSpPr>
        <xdr:cNvPr id="2" name="Gruppe 2"/>
        <xdr:cNvGrpSpPr>
          <a:grpSpLocks/>
        </xdr:cNvGrpSpPr>
      </xdr:nvGrpSpPr>
      <xdr:grpSpPr>
        <a:xfrm>
          <a:off x="142875" y="23507700"/>
          <a:ext cx="3248025" cy="1038225"/>
          <a:chOff x="5724128" y="5773635"/>
          <a:chExt cx="3249910" cy="1039741"/>
        </a:xfrm>
        <a:solidFill>
          <a:srgbClr val="FFFFFF"/>
        </a:solidFill>
      </xdr:grpSpPr>
      <xdr:sp>
        <xdr:nvSpPr>
          <xdr:cNvPr id="3" name="Rektangel 3"/>
          <xdr:cNvSpPr>
            <a:spLocks/>
          </xdr:cNvSpPr>
        </xdr:nvSpPr>
        <xdr:spPr>
          <a:xfrm>
            <a:off x="7533515" y="5859154"/>
            <a:ext cx="1440523" cy="954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Den Europæiske Union ved Den Europæiske Fond for Udvikling af Landdistrikter og Ministeriet for Fødevarer, Landbrug og Fiskeri har deltaget i finansieringen af projektet.</a:t>
            </a:r>
          </a:p>
        </xdr:txBody>
      </xdr:sp>
      <xdr:pic>
        <xdr:nvPicPr>
          <xdr:cNvPr id="4" name="Billede 4" descr="cid:image001.jpg@01CD3767.0CF51580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5724128" y="5773635"/>
            <a:ext cx="1809387" cy="10288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C_FP\110623_maj_BCskabel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plotdata"/>
      <sheetName val="Beregningsværktøj - Skabelon"/>
      <sheetName val="Forecast - Skabelon"/>
      <sheetName val="Beregningsværktøj - Print"/>
      <sheetName val="Forecast - Print"/>
    </sheetNames>
    <sheetDataSet>
      <sheetData sheetId="1">
        <row r="24">
          <cell r="G24" t="str">
            <v>Nyt produkt (som erstatning for nuværende)</v>
          </cell>
        </row>
        <row r="25">
          <cell r="G25" t="str">
            <v>Kannibalisering på beslægtede produkter</v>
          </cell>
        </row>
        <row r="26">
          <cell r="G26" t="str">
            <v>Nyt produkt til nye kunder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33.7109375" style="5" customWidth="1"/>
    <col min="2" max="2" width="27.7109375" style="71" customWidth="1"/>
    <col min="3" max="9" width="9.140625" style="5" customWidth="1"/>
    <col min="10" max="10" width="10.28125" style="5" bestFit="1" customWidth="1"/>
    <col min="11" max="16384" width="9.140625" style="5" customWidth="1"/>
  </cols>
  <sheetData>
    <row r="1" spans="1:5" ht="15.75" thickBot="1">
      <c r="A1" s="1" t="s">
        <v>0</v>
      </c>
      <c r="B1" s="2">
        <v>2013</v>
      </c>
      <c r="C1" s="2">
        <v>2014</v>
      </c>
      <c r="D1" s="3">
        <v>2015</v>
      </c>
      <c r="E1" s="4"/>
    </row>
    <row r="2" spans="1:10" ht="15">
      <c r="A2" s="6" t="s">
        <v>1</v>
      </c>
      <c r="B2" s="7" t="s">
        <v>2</v>
      </c>
      <c r="C2" s="8"/>
      <c r="D2" s="9"/>
      <c r="F2" s="4"/>
      <c r="G2" s="10" t="s">
        <v>3</v>
      </c>
      <c r="H2" s="11"/>
      <c r="I2" s="11"/>
      <c r="J2" s="12"/>
    </row>
    <row r="3" spans="1:10" ht="15">
      <c r="A3" s="6" t="s">
        <v>4</v>
      </c>
      <c r="B3" s="13">
        <f>SUM(J5:J9)</f>
        <v>150000</v>
      </c>
      <c r="C3" s="14">
        <f>SUM(J5:J14)</f>
        <v>276000</v>
      </c>
      <c r="D3" s="15">
        <f>SUM(J5:J14)</f>
        <v>276000</v>
      </c>
      <c r="F3" s="4"/>
      <c r="G3" s="16"/>
      <c r="J3" s="17"/>
    </row>
    <row r="4" spans="1:10" ht="15">
      <c r="A4" s="18" t="s">
        <v>5</v>
      </c>
      <c r="B4" s="19">
        <v>60</v>
      </c>
      <c r="C4" s="16">
        <v>60</v>
      </c>
      <c r="D4" s="17">
        <v>60</v>
      </c>
      <c r="F4" s="4"/>
      <c r="G4" s="16" t="s">
        <v>6</v>
      </c>
      <c r="H4" s="20" t="s">
        <v>7</v>
      </c>
      <c r="I4" s="20" t="s">
        <v>8</v>
      </c>
      <c r="J4" s="21" t="s">
        <v>9</v>
      </c>
    </row>
    <row r="5" spans="1:10" ht="15">
      <c r="A5" s="18" t="s">
        <v>10</v>
      </c>
      <c r="B5" s="22">
        <v>5</v>
      </c>
      <c r="C5" s="16">
        <v>10</v>
      </c>
      <c r="D5" s="17">
        <v>10</v>
      </c>
      <c r="F5" s="4"/>
      <c r="G5" s="23">
        <v>1</v>
      </c>
      <c r="H5" s="24">
        <v>1</v>
      </c>
      <c r="I5" s="25">
        <v>30000</v>
      </c>
      <c r="J5" s="26">
        <f>H5*I5</f>
        <v>30000</v>
      </c>
    </row>
    <row r="6" spans="1:10" ht="15">
      <c r="A6" s="18" t="s">
        <v>11</v>
      </c>
      <c r="B6" s="19">
        <v>500</v>
      </c>
      <c r="C6" s="16">
        <v>500</v>
      </c>
      <c r="D6" s="17">
        <v>500</v>
      </c>
      <c r="F6" s="4"/>
      <c r="G6" s="23">
        <v>2</v>
      </c>
      <c r="H6" s="24">
        <v>1</v>
      </c>
      <c r="I6" s="25">
        <v>30000</v>
      </c>
      <c r="J6" s="26">
        <f aca="true" t="shared" si="0" ref="J6:J14">H6*I6</f>
        <v>30000</v>
      </c>
    </row>
    <row r="7" spans="1:10" ht="15">
      <c r="A7" s="6"/>
      <c r="B7" s="27"/>
      <c r="C7" s="16"/>
      <c r="D7" s="17"/>
      <c r="F7" s="4"/>
      <c r="G7" s="23">
        <v>3</v>
      </c>
      <c r="H7" s="24">
        <v>1</v>
      </c>
      <c r="I7" s="25">
        <v>30000</v>
      </c>
      <c r="J7" s="26">
        <f t="shared" si="0"/>
        <v>30000</v>
      </c>
    </row>
    <row r="8" spans="2:10" ht="15">
      <c r="B8" s="27"/>
      <c r="D8" s="17"/>
      <c r="F8" s="4"/>
      <c r="G8" s="23">
        <v>4</v>
      </c>
      <c r="H8" s="24">
        <v>1</v>
      </c>
      <c r="I8" s="25">
        <v>30000</v>
      </c>
      <c r="J8" s="26">
        <f t="shared" si="0"/>
        <v>30000</v>
      </c>
    </row>
    <row r="9" spans="1:10" ht="15">
      <c r="A9" s="6" t="s">
        <v>12</v>
      </c>
      <c r="B9" s="28">
        <f>SUM(B10:B12)</f>
        <v>10000</v>
      </c>
      <c r="C9" s="29">
        <f>SUM(C10:C12)</f>
        <v>10000</v>
      </c>
      <c r="D9" s="28">
        <f>SUM(D10:D12)</f>
        <v>10000</v>
      </c>
      <c r="F9" s="4"/>
      <c r="G9" s="23">
        <v>5</v>
      </c>
      <c r="H9" s="24">
        <v>1</v>
      </c>
      <c r="I9" s="25">
        <v>30000</v>
      </c>
      <c r="J9" s="26">
        <f t="shared" si="0"/>
        <v>30000</v>
      </c>
    </row>
    <row r="10" spans="1:10" ht="15">
      <c r="A10" s="16" t="s">
        <v>13</v>
      </c>
      <c r="B10" s="27">
        <v>10000</v>
      </c>
      <c r="C10" s="4">
        <v>10000</v>
      </c>
      <c r="D10" s="17">
        <v>10000</v>
      </c>
      <c r="F10" s="4"/>
      <c r="G10" s="23">
        <v>6</v>
      </c>
      <c r="H10" s="24">
        <v>0.9</v>
      </c>
      <c r="I10" s="25">
        <v>30000</v>
      </c>
      <c r="J10" s="26">
        <f t="shared" si="0"/>
        <v>27000</v>
      </c>
    </row>
    <row r="11" spans="1:10" ht="15">
      <c r="A11" s="30" t="s">
        <v>14</v>
      </c>
      <c r="B11" s="31" t="s">
        <v>15</v>
      </c>
      <c r="C11" s="32" t="s">
        <v>15</v>
      </c>
      <c r="D11" s="33" t="s">
        <v>15</v>
      </c>
      <c r="F11" s="4"/>
      <c r="G11" s="23">
        <v>7</v>
      </c>
      <c r="H11" s="24">
        <v>0.9</v>
      </c>
      <c r="I11" s="25">
        <v>30000</v>
      </c>
      <c r="J11" s="26">
        <f t="shared" si="0"/>
        <v>27000</v>
      </c>
    </row>
    <row r="12" spans="1:10" ht="15">
      <c r="A12" s="30" t="s">
        <v>16</v>
      </c>
      <c r="B12" s="31" t="s">
        <v>15</v>
      </c>
      <c r="C12" s="32" t="s">
        <v>15</v>
      </c>
      <c r="D12" s="33" t="s">
        <v>15</v>
      </c>
      <c r="F12" s="4"/>
      <c r="G12" s="23">
        <v>8</v>
      </c>
      <c r="H12" s="24">
        <v>0.8</v>
      </c>
      <c r="I12" s="25">
        <v>30000</v>
      </c>
      <c r="J12" s="26">
        <f t="shared" si="0"/>
        <v>24000</v>
      </c>
    </row>
    <row r="13" spans="2:10" ht="15">
      <c r="B13" s="27"/>
      <c r="D13" s="17"/>
      <c r="F13" s="4"/>
      <c r="G13" s="23">
        <v>9</v>
      </c>
      <c r="H13" s="24">
        <v>0.8</v>
      </c>
      <c r="I13" s="25">
        <v>30000</v>
      </c>
      <c r="J13" s="26">
        <f t="shared" si="0"/>
        <v>24000</v>
      </c>
    </row>
    <row r="14" spans="1:10" ht="15.75" thickBot="1">
      <c r="A14" s="6" t="s">
        <v>17</v>
      </c>
      <c r="B14" s="28">
        <f>SUM(B15:B17)/B4</f>
        <v>0</v>
      </c>
      <c r="C14" s="29">
        <f>SUM(C15:C17)/C4</f>
        <v>0</v>
      </c>
      <c r="D14" s="28">
        <f>SUM(D15:D17)/D4</f>
        <v>0</v>
      </c>
      <c r="F14" s="4"/>
      <c r="G14" s="23">
        <v>10</v>
      </c>
      <c r="H14" s="34">
        <v>0.8</v>
      </c>
      <c r="I14" s="25">
        <v>30000</v>
      </c>
      <c r="J14" s="26">
        <f t="shared" si="0"/>
        <v>24000</v>
      </c>
    </row>
    <row r="15" spans="1:10" ht="15.75" thickBot="1">
      <c r="A15" s="35" t="s">
        <v>18</v>
      </c>
      <c r="B15" s="31" t="s">
        <v>15</v>
      </c>
      <c r="C15" s="32" t="s">
        <v>15</v>
      </c>
      <c r="D15" s="33" t="s">
        <v>15</v>
      </c>
      <c r="G15" s="8" t="s">
        <v>19</v>
      </c>
      <c r="H15" s="36">
        <f>AVERAGE(H5:H14)</f>
        <v>0.9200000000000002</v>
      </c>
      <c r="I15" s="37">
        <f>AVERAGE(I5:I14)</f>
        <v>30000</v>
      </c>
      <c r="J15" s="38">
        <f>SUM(J5:J14)</f>
        <v>276000</v>
      </c>
    </row>
    <row r="16" spans="1:4" ht="15">
      <c r="A16" s="35" t="s">
        <v>20</v>
      </c>
      <c r="B16" s="31" t="s">
        <v>15</v>
      </c>
      <c r="C16" s="32" t="s">
        <v>15</v>
      </c>
      <c r="D16" s="33" t="s">
        <v>15</v>
      </c>
    </row>
    <row r="17" spans="2:4" ht="15">
      <c r="B17" s="27"/>
      <c r="C17" s="4"/>
      <c r="D17" s="17"/>
    </row>
    <row r="18" spans="1:4" ht="15">
      <c r="A18" s="39" t="s">
        <v>21</v>
      </c>
      <c r="B18" s="28">
        <f>(B3/B5)-B9-B14</f>
        <v>20000</v>
      </c>
      <c r="C18" s="29">
        <f>(C3/C5)-C9-C14</f>
        <v>17600</v>
      </c>
      <c r="D18" s="28">
        <f>(D3/D5)-D9-D14</f>
        <v>17600</v>
      </c>
    </row>
    <row r="19" spans="2:4" ht="15.75" thickBot="1">
      <c r="B19" s="5"/>
      <c r="C19" s="40"/>
      <c r="D19" s="40"/>
    </row>
    <row r="20" spans="1:4" ht="15">
      <c r="A20" s="41" t="s">
        <v>22</v>
      </c>
      <c r="B20" s="42"/>
      <c r="C20" s="42"/>
      <c r="D20" s="43"/>
    </row>
    <row r="21" spans="1:4" ht="15">
      <c r="A21" s="44" t="s">
        <v>4</v>
      </c>
      <c r="B21" s="45">
        <f>B3</f>
        <v>150000</v>
      </c>
      <c r="C21" s="45">
        <f>C3</f>
        <v>276000</v>
      </c>
      <c r="D21" s="46">
        <f>D3</f>
        <v>276000</v>
      </c>
    </row>
    <row r="22" spans="1:4" ht="15">
      <c r="A22" s="47"/>
      <c r="B22" s="48"/>
      <c r="C22" s="48"/>
      <c r="D22" s="49"/>
    </row>
    <row r="23" spans="1:4" ht="15">
      <c r="A23" s="44" t="s">
        <v>23</v>
      </c>
      <c r="B23" s="50">
        <f>B9+SUM(B15:B17)</f>
        <v>10000</v>
      </c>
      <c r="C23" s="50">
        <f>C9+SUM(C15:C17)</f>
        <v>10000</v>
      </c>
      <c r="D23" s="51">
        <f>D9+SUM(D15:D17)</f>
        <v>10000</v>
      </c>
    </row>
    <row r="24" spans="1:4" ht="15">
      <c r="A24" s="44"/>
      <c r="B24" s="52"/>
      <c r="C24" s="52"/>
      <c r="D24" s="53"/>
    </row>
    <row r="25" spans="1:4" ht="15.75" thickBot="1">
      <c r="A25" s="54" t="s">
        <v>24</v>
      </c>
      <c r="B25" s="55">
        <f>B21-SUM(B15:B17)-B9</f>
        <v>140000</v>
      </c>
      <c r="C25" s="55">
        <f>C21-SUM(C15:C17)-C9</f>
        <v>266000</v>
      </c>
      <c r="D25" s="56">
        <f>D21-SUM(D15:D17)-D9</f>
        <v>266000</v>
      </c>
    </row>
    <row r="26" spans="2:5" ht="15.75" thickBot="1">
      <c r="B26" s="57"/>
      <c r="C26" s="4"/>
      <c r="D26" s="4"/>
      <c r="E26" s="4"/>
    </row>
    <row r="27" spans="1:4" ht="15.75" thickBot="1">
      <c r="A27" s="58" t="s">
        <v>25</v>
      </c>
      <c r="B27" s="59"/>
      <c r="C27" s="60"/>
      <c r="D27" s="61"/>
    </row>
    <row r="28" spans="1:4" ht="15" customHeight="1">
      <c r="A28" s="62" t="s">
        <v>26</v>
      </c>
      <c r="B28" s="63">
        <f>SUM(B29:B33)</f>
        <v>6400</v>
      </c>
      <c r="C28" s="64">
        <f>SUM(C29:C33)</f>
        <v>6400</v>
      </c>
      <c r="D28" s="27">
        <f>SUM(D29:D33)</f>
        <v>6400</v>
      </c>
    </row>
    <row r="29" spans="1:4" ht="15">
      <c r="A29" s="65" t="s">
        <v>27</v>
      </c>
      <c r="B29" s="27">
        <v>1600</v>
      </c>
      <c r="C29" s="4">
        <v>1600</v>
      </c>
      <c r="D29" s="17">
        <v>1600</v>
      </c>
    </row>
    <row r="30" spans="1:4" ht="15">
      <c r="A30" s="65" t="s">
        <v>28</v>
      </c>
      <c r="B30" s="27">
        <v>1600</v>
      </c>
      <c r="C30" s="4">
        <v>1600</v>
      </c>
      <c r="D30" s="17">
        <v>1600</v>
      </c>
    </row>
    <row r="31" spans="1:4" ht="15">
      <c r="A31" s="65" t="s">
        <v>29</v>
      </c>
      <c r="B31" s="27">
        <v>1600</v>
      </c>
      <c r="C31" s="4">
        <v>1600</v>
      </c>
      <c r="D31" s="17">
        <v>1600</v>
      </c>
    </row>
    <row r="32" spans="1:4" ht="15">
      <c r="A32" s="65" t="s">
        <v>30</v>
      </c>
      <c r="B32" s="27">
        <v>1600</v>
      </c>
      <c r="C32" s="4">
        <v>1600</v>
      </c>
      <c r="D32" s="17">
        <v>1600</v>
      </c>
    </row>
    <row r="33" spans="1:4" ht="15">
      <c r="A33" s="65"/>
      <c r="B33" s="27"/>
      <c r="C33" s="4"/>
      <c r="D33" s="17"/>
    </row>
    <row r="34" spans="1:4" ht="15">
      <c r="A34" s="62" t="s">
        <v>23</v>
      </c>
      <c r="B34" s="27">
        <f>SUM(B35:B37)</f>
        <v>0</v>
      </c>
      <c r="C34" s="64">
        <f>SUM(C35:C37)</f>
        <v>0</v>
      </c>
      <c r="D34" s="27">
        <f>SUM(D35:D37)</f>
        <v>0</v>
      </c>
    </row>
    <row r="35" spans="1:4" ht="15">
      <c r="A35" s="66" t="s">
        <v>31</v>
      </c>
      <c r="B35" s="67" t="s">
        <v>15</v>
      </c>
      <c r="C35" s="68" t="s">
        <v>15</v>
      </c>
      <c r="D35" s="33" t="s">
        <v>15</v>
      </c>
    </row>
    <row r="36" spans="1:4" ht="15">
      <c r="A36" s="66" t="s">
        <v>32</v>
      </c>
      <c r="B36" s="67" t="s">
        <v>15</v>
      </c>
      <c r="C36" s="68" t="s">
        <v>15</v>
      </c>
      <c r="D36" s="33" t="s">
        <v>15</v>
      </c>
    </row>
    <row r="37" spans="2:4" ht="15">
      <c r="B37" s="64"/>
      <c r="C37" s="16"/>
      <c r="D37" s="17"/>
    </row>
    <row r="38" spans="1:4" ht="15">
      <c r="A38" s="69" t="s">
        <v>19</v>
      </c>
      <c r="B38" s="28">
        <f>(B28-B34)</f>
        <v>6400</v>
      </c>
      <c r="C38" s="29">
        <f>(C28-C34)</f>
        <v>6400</v>
      </c>
      <c r="D38" s="28">
        <f>(D28-D34)</f>
        <v>6400</v>
      </c>
    </row>
    <row r="39" spans="2:4" ht="15.75" thickBot="1">
      <c r="B39" s="70"/>
      <c r="C39" s="4"/>
      <c r="D39" s="4"/>
    </row>
    <row r="40" spans="1:4" ht="15">
      <c r="A40" s="41" t="s">
        <v>33</v>
      </c>
      <c r="B40" s="42"/>
      <c r="C40" s="42"/>
      <c r="D40" s="43"/>
    </row>
    <row r="41" spans="1:4" ht="15">
      <c r="A41" s="44" t="s">
        <v>34</v>
      </c>
      <c r="B41" s="45">
        <f>B21+B28</f>
        <v>156400</v>
      </c>
      <c r="C41" s="45">
        <f>C21+C28</f>
        <v>282400</v>
      </c>
      <c r="D41" s="46">
        <f>D21+D28</f>
        <v>282400</v>
      </c>
    </row>
    <row r="42" spans="1:4" ht="15">
      <c r="A42" s="47"/>
      <c r="B42" s="48"/>
      <c r="C42" s="45"/>
      <c r="D42" s="46"/>
    </row>
    <row r="43" spans="1:4" ht="15">
      <c r="A43" s="44" t="s">
        <v>35</v>
      </c>
      <c r="B43" s="50">
        <f>B23+B34</f>
        <v>10000</v>
      </c>
      <c r="C43" s="45">
        <f>C23+C30</f>
        <v>11600</v>
      </c>
      <c r="D43" s="46">
        <f>D23+D30</f>
        <v>11600</v>
      </c>
    </row>
    <row r="44" spans="1:4" ht="15">
      <c r="A44" s="44"/>
      <c r="B44" s="52"/>
      <c r="C44" s="45"/>
      <c r="D44" s="46"/>
    </row>
    <row r="45" spans="1:4" ht="15.75" thickBot="1">
      <c r="A45" s="54" t="s">
        <v>24</v>
      </c>
      <c r="B45" s="55">
        <f>B41-B43</f>
        <v>146400</v>
      </c>
      <c r="C45" s="55">
        <f>C25-C32</f>
        <v>264400</v>
      </c>
      <c r="D45" s="56">
        <f>D25-D32</f>
        <v>264400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8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N124"/>
  <sheetViews>
    <sheetView tabSelected="1" zoomScale="40" zoomScaleNormal="40" zoomScalePageLayoutView="0" workbookViewId="0" topLeftCell="A1">
      <selection activeCell="D145" sqref="D145"/>
    </sheetView>
  </sheetViews>
  <sheetFormatPr defaultColWidth="9.140625" defaultRowHeight="15"/>
  <cols>
    <col min="1" max="1" width="69.7109375" style="74" customWidth="1"/>
    <col min="2" max="2" width="11.57421875" style="74" bestFit="1" customWidth="1"/>
    <col min="3" max="3" width="30.57421875" style="74" bestFit="1" customWidth="1"/>
    <col min="4" max="4" width="36.28125" style="74" bestFit="1" customWidth="1"/>
    <col min="5" max="5" width="12.7109375" style="74" customWidth="1"/>
    <col min="6" max="6" width="30.57421875" style="74" bestFit="1" customWidth="1"/>
    <col min="7" max="7" width="36.28125" style="74" customWidth="1"/>
    <col min="8" max="8" width="12.7109375" style="74" customWidth="1"/>
    <col min="9" max="9" width="30.57421875" style="74" customWidth="1"/>
    <col min="10" max="10" width="36.28125" style="74" bestFit="1" customWidth="1"/>
    <col min="11" max="11" width="12.7109375" style="74" customWidth="1"/>
    <col min="12" max="12" width="30.57421875" style="74" customWidth="1"/>
    <col min="13" max="13" width="36.28125" style="74" customWidth="1"/>
    <col min="14" max="14" width="12.421875" style="74" customWidth="1"/>
    <col min="15" max="16384" width="9.140625" style="74" customWidth="1"/>
  </cols>
  <sheetData>
    <row r="1" spans="1:14" ht="36">
      <c r="A1" s="119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72"/>
      <c r="M1" s="72"/>
      <c r="N1" s="73"/>
    </row>
    <row r="2" spans="1:14" s="79" customFormat="1" ht="2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8"/>
    </row>
    <row r="3" spans="1:14" ht="21">
      <c r="A3" s="80"/>
      <c r="B3" s="81"/>
      <c r="C3" s="82">
        <v>2013</v>
      </c>
      <c r="D3" s="83"/>
      <c r="E3" s="81"/>
      <c r="F3" s="82">
        <f>C3+1</f>
        <v>2014</v>
      </c>
      <c r="G3" s="83"/>
      <c r="H3" s="81"/>
      <c r="I3" s="82">
        <f>C3+2</f>
        <v>2015</v>
      </c>
      <c r="J3" s="83"/>
      <c r="K3" s="81"/>
      <c r="L3" s="82">
        <f>F3+2</f>
        <v>2016</v>
      </c>
      <c r="M3" s="84"/>
      <c r="N3" s="85"/>
    </row>
    <row r="4" spans="1:14" ht="21">
      <c r="A4" s="86" t="s">
        <v>23</v>
      </c>
      <c r="B4" s="87" t="s">
        <v>37</v>
      </c>
      <c r="C4" s="88" t="s">
        <v>38</v>
      </c>
      <c r="D4" s="89" t="s">
        <v>39</v>
      </c>
      <c r="E4" s="87" t="s">
        <v>37</v>
      </c>
      <c r="F4" s="90" t="s">
        <v>38</v>
      </c>
      <c r="G4" s="89" t="s">
        <v>39</v>
      </c>
      <c r="H4" s="87" t="s">
        <v>37</v>
      </c>
      <c r="I4" s="88" t="s">
        <v>38</v>
      </c>
      <c r="J4" s="89" t="s">
        <v>39</v>
      </c>
      <c r="K4" s="87" t="s">
        <v>37</v>
      </c>
      <c r="L4" s="88" t="s">
        <v>38</v>
      </c>
      <c r="M4" s="89" t="s">
        <v>39</v>
      </c>
      <c r="N4" s="85"/>
    </row>
    <row r="5" spans="1:14" ht="21">
      <c r="A5" s="91" t="s">
        <v>12</v>
      </c>
      <c r="B5" s="87"/>
      <c r="C5" s="88"/>
      <c r="D5" s="92">
        <v>100000</v>
      </c>
      <c r="E5" s="93"/>
      <c r="F5" s="88"/>
      <c r="G5" s="94">
        <v>80000</v>
      </c>
      <c r="H5" s="93"/>
      <c r="I5" s="88"/>
      <c r="J5" s="95">
        <v>50000</v>
      </c>
      <c r="K5" s="93"/>
      <c r="L5" s="88"/>
      <c r="M5" s="95">
        <v>75000</v>
      </c>
      <c r="N5" s="85"/>
    </row>
    <row r="6" spans="1:14" ht="21">
      <c r="A6" s="91" t="s">
        <v>40</v>
      </c>
      <c r="B6" s="96"/>
      <c r="C6" s="97"/>
      <c r="D6" s="95">
        <v>10000</v>
      </c>
      <c r="E6" s="98"/>
      <c r="F6" s="97"/>
      <c r="G6" s="97">
        <f>D6</f>
        <v>10000</v>
      </c>
      <c r="H6" s="98"/>
      <c r="I6" s="97"/>
      <c r="J6" s="99">
        <f>D6</f>
        <v>10000</v>
      </c>
      <c r="K6" s="98"/>
      <c r="L6" s="97"/>
      <c r="M6" s="99">
        <f>D6</f>
        <v>10000</v>
      </c>
      <c r="N6" s="85"/>
    </row>
    <row r="7" spans="1:14" ht="21">
      <c r="A7" s="91"/>
      <c r="B7" s="96"/>
      <c r="C7" s="97"/>
      <c r="D7" s="95"/>
      <c r="E7" s="98"/>
      <c r="F7" s="97"/>
      <c r="G7" s="97"/>
      <c r="H7" s="98"/>
      <c r="I7" s="97"/>
      <c r="J7" s="99"/>
      <c r="K7" s="98"/>
      <c r="L7" s="97"/>
      <c r="M7" s="99"/>
      <c r="N7" s="85"/>
    </row>
    <row r="8" spans="1:14" ht="21">
      <c r="A8" s="86" t="s">
        <v>41</v>
      </c>
      <c r="B8" s="96"/>
      <c r="C8" s="97"/>
      <c r="D8" s="95"/>
      <c r="E8" s="98"/>
      <c r="F8" s="97"/>
      <c r="G8" s="97"/>
      <c r="H8" s="98"/>
      <c r="I8" s="97"/>
      <c r="J8" s="99"/>
      <c r="K8" s="98"/>
      <c r="L8" s="97"/>
      <c r="M8" s="99"/>
      <c r="N8" s="85"/>
    </row>
    <row r="9" spans="1:14" ht="21">
      <c r="A9" s="91" t="s">
        <v>42</v>
      </c>
      <c r="B9" s="98">
        <v>5</v>
      </c>
      <c r="C9" s="94">
        <v>1000</v>
      </c>
      <c r="D9" s="99"/>
      <c r="E9" s="98">
        <v>3</v>
      </c>
      <c r="F9" s="97">
        <f>C9</f>
        <v>1000</v>
      </c>
      <c r="G9" s="97"/>
      <c r="H9" s="98">
        <v>0</v>
      </c>
      <c r="I9" s="97">
        <f>C9</f>
        <v>1000</v>
      </c>
      <c r="J9" s="99"/>
      <c r="K9" s="98">
        <v>0</v>
      </c>
      <c r="L9" s="97">
        <f>C9</f>
        <v>1000</v>
      </c>
      <c r="M9" s="99"/>
      <c r="N9" s="85"/>
    </row>
    <row r="10" spans="1:14" ht="21">
      <c r="A10" s="91"/>
      <c r="B10" s="96"/>
      <c r="C10" s="97"/>
      <c r="D10" s="99"/>
      <c r="E10" s="98"/>
      <c r="F10" s="97"/>
      <c r="G10" s="99"/>
      <c r="H10" s="98"/>
      <c r="I10" s="97"/>
      <c r="J10" s="99"/>
      <c r="K10" s="98"/>
      <c r="L10" s="97"/>
      <c r="M10" s="99"/>
      <c r="N10" s="85"/>
    </row>
    <row r="11" spans="1:14" ht="21">
      <c r="A11" s="86" t="s">
        <v>43</v>
      </c>
      <c r="B11" s="96"/>
      <c r="C11" s="97"/>
      <c r="D11" s="99"/>
      <c r="E11" s="98"/>
      <c r="F11" s="97"/>
      <c r="G11" s="97"/>
      <c r="H11" s="98"/>
      <c r="I11" s="97"/>
      <c r="J11" s="99"/>
      <c r="K11" s="98"/>
      <c r="L11" s="97"/>
      <c r="M11" s="99"/>
      <c r="N11" s="85"/>
    </row>
    <row r="12" spans="1:14" ht="21">
      <c r="A12" s="91" t="str">
        <f>'[1]Beregningsværktøj - Skabelon'!G24</f>
        <v>Nyt produkt (som erstatning for nuværende)</v>
      </c>
      <c r="B12" s="98">
        <v>0</v>
      </c>
      <c r="C12" s="94">
        <v>1500</v>
      </c>
      <c r="D12" s="99"/>
      <c r="E12" s="100">
        <v>5</v>
      </c>
      <c r="F12" s="97">
        <f>C12</f>
        <v>1500</v>
      </c>
      <c r="G12" s="97"/>
      <c r="H12" s="100">
        <v>10</v>
      </c>
      <c r="I12" s="97">
        <f>C12</f>
        <v>1500</v>
      </c>
      <c r="J12" s="99"/>
      <c r="K12" s="100">
        <v>15</v>
      </c>
      <c r="L12" s="97">
        <f>C12</f>
        <v>1500</v>
      </c>
      <c r="M12" s="99"/>
      <c r="N12" s="85"/>
    </row>
    <row r="13" spans="1:14" ht="21">
      <c r="A13" s="91" t="str">
        <f>'[1]Beregningsværktøj - Skabelon'!G25</f>
        <v>Kannibalisering på beslægtede produkter</v>
      </c>
      <c r="B13" s="98">
        <v>25</v>
      </c>
      <c r="C13" s="94">
        <v>-2500</v>
      </c>
      <c r="D13" s="99"/>
      <c r="E13" s="100">
        <v>10</v>
      </c>
      <c r="F13" s="97">
        <f>C13</f>
        <v>-2500</v>
      </c>
      <c r="G13" s="97"/>
      <c r="H13" s="100">
        <v>5</v>
      </c>
      <c r="I13" s="97">
        <f>C13</f>
        <v>-2500</v>
      </c>
      <c r="J13" s="99"/>
      <c r="K13" s="100">
        <v>0</v>
      </c>
      <c r="L13" s="97">
        <f>C13</f>
        <v>-2500</v>
      </c>
      <c r="M13" s="99"/>
      <c r="N13" s="85"/>
    </row>
    <row r="14" spans="1:14" ht="21">
      <c r="A14" s="91" t="str">
        <f>'[1]Beregningsværktøj - Skabelon'!G26</f>
        <v>Nyt produkt til nye kunder</v>
      </c>
      <c r="B14" s="98">
        <v>15</v>
      </c>
      <c r="C14" s="94">
        <v>4500</v>
      </c>
      <c r="D14" s="99"/>
      <c r="E14" s="100">
        <v>25</v>
      </c>
      <c r="F14" s="97">
        <f>C14</f>
        <v>4500</v>
      </c>
      <c r="G14" s="97"/>
      <c r="H14" s="100">
        <v>35</v>
      </c>
      <c r="I14" s="97">
        <f>C14</f>
        <v>4500</v>
      </c>
      <c r="J14" s="99"/>
      <c r="K14" s="100">
        <v>50</v>
      </c>
      <c r="L14" s="97">
        <f>C14</f>
        <v>4500</v>
      </c>
      <c r="M14" s="99"/>
      <c r="N14" s="85"/>
    </row>
    <row r="15" spans="1:14" ht="21">
      <c r="A15" s="101"/>
      <c r="B15" s="96"/>
      <c r="C15" s="97"/>
      <c r="D15" s="102"/>
      <c r="E15" s="100"/>
      <c r="F15" s="103"/>
      <c r="G15" s="97"/>
      <c r="H15" s="100"/>
      <c r="I15" s="97"/>
      <c r="J15" s="102"/>
      <c r="K15" s="100"/>
      <c r="L15" s="97"/>
      <c r="M15" s="102"/>
      <c r="N15" s="85"/>
    </row>
    <row r="16" spans="1:14" ht="21.75" thickBot="1">
      <c r="A16" s="86" t="s">
        <v>44</v>
      </c>
      <c r="B16" s="104">
        <f>SUM(B12:B15)</f>
        <v>40</v>
      </c>
      <c r="C16" s="105">
        <f>SUMPRODUCT(B12:B14,C12:C14)</f>
        <v>5000</v>
      </c>
      <c r="D16" s="106">
        <f>SUM(D5:D15)*-1</f>
        <v>-110000</v>
      </c>
      <c r="E16" s="107">
        <f>SUM(E12:E15)</f>
        <v>40</v>
      </c>
      <c r="F16" s="105">
        <f>SUMPRODUCT(E12:E14,F12:F14)</f>
        <v>95000</v>
      </c>
      <c r="G16" s="105">
        <f>SUM(G5:G15)*-1</f>
        <v>-90000</v>
      </c>
      <c r="H16" s="107">
        <f>SUM(H12:H15)</f>
        <v>50</v>
      </c>
      <c r="I16" s="105">
        <f>SUMPRODUCT(H12:H14,I12:I14)</f>
        <v>160000</v>
      </c>
      <c r="J16" s="106">
        <f>SUM(J5:J15)*-1</f>
        <v>-60000</v>
      </c>
      <c r="K16" s="107">
        <f>SUM(K12:K15)</f>
        <v>65</v>
      </c>
      <c r="L16" s="105">
        <f>SUMPRODUCT(K12:K14,L12:L14)</f>
        <v>247500</v>
      </c>
      <c r="M16" s="106">
        <f>SUM(M5:M15)*-1</f>
        <v>-85000</v>
      </c>
      <c r="N16" s="85"/>
    </row>
    <row r="17" spans="1:14" ht="21.75" thickTop="1">
      <c r="A17" s="86"/>
      <c r="B17" s="108"/>
      <c r="C17" s="109"/>
      <c r="D17" s="109"/>
      <c r="E17" s="110"/>
      <c r="F17" s="109"/>
      <c r="G17" s="109"/>
      <c r="H17" s="110"/>
      <c r="I17" s="109"/>
      <c r="J17" s="109"/>
      <c r="K17" s="110"/>
      <c r="L17" s="109"/>
      <c r="M17" s="109"/>
      <c r="N17" s="85"/>
    </row>
    <row r="18" spans="1:14" ht="21.75" thickBot="1">
      <c r="A18" s="111" t="s">
        <v>45</v>
      </c>
      <c r="B18" s="112"/>
      <c r="C18" s="105">
        <f>C16-SUMPRODUCT(B9,C9)-(-D16)</f>
        <v>-110000</v>
      </c>
      <c r="D18" s="106"/>
      <c r="E18" s="112"/>
      <c r="F18" s="105">
        <f>F16-SUMPRODUCT(E9,F9)-(-G16)+C18</f>
        <v>-108000</v>
      </c>
      <c r="G18" s="106"/>
      <c r="H18" s="112"/>
      <c r="I18" s="105">
        <f>I16-SUMPRODUCT(H9,I9)-(-J16)+F18</f>
        <v>-8000</v>
      </c>
      <c r="J18" s="106"/>
      <c r="K18" s="112"/>
      <c r="L18" s="105">
        <f>L16-SUMPRODUCT(K9,L9)-(-M16)+I18</f>
        <v>154500</v>
      </c>
      <c r="M18" s="106"/>
      <c r="N18" s="85"/>
    </row>
    <row r="19" spans="1:14" ht="15.75" thickTop="1">
      <c r="A19" s="80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113"/>
      <c r="N19" s="85"/>
    </row>
    <row r="20" spans="1:14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15">
      <c r="A21" s="11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1:14" ht="15">
      <c r="A22" s="8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85"/>
    </row>
    <row r="23" spans="1:14" ht="15">
      <c r="A23" s="80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85"/>
    </row>
    <row r="24" spans="1:14" ht="15">
      <c r="A24" s="80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85"/>
    </row>
    <row r="25" spans="1:14" ht="15">
      <c r="A25" s="80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85"/>
    </row>
    <row r="26" spans="1:14" ht="15">
      <c r="A26" s="80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85"/>
    </row>
    <row r="27" spans="1:14" ht="15">
      <c r="A27" s="80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85"/>
    </row>
    <row r="28" spans="1:14" ht="15">
      <c r="A28" s="80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85"/>
    </row>
    <row r="29" spans="1:14" ht="15">
      <c r="A29" s="80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85"/>
    </row>
    <row r="30" spans="1:14" ht="15">
      <c r="A30" s="80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85"/>
    </row>
    <row r="31" spans="1:14" ht="15">
      <c r="A31" s="8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85"/>
    </row>
    <row r="32" spans="1:14" ht="15">
      <c r="A32" s="80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85"/>
    </row>
    <row r="33" spans="1:14" ht="15">
      <c r="A33" s="80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85"/>
    </row>
    <row r="34" spans="1:14" ht="15">
      <c r="A34" s="80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85"/>
    </row>
    <row r="35" spans="1:14" ht="15">
      <c r="A35" s="80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85"/>
    </row>
    <row r="36" spans="1:14" ht="15">
      <c r="A36" s="80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85"/>
    </row>
    <row r="37" spans="1:14" ht="15">
      <c r="A37" s="8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85"/>
    </row>
    <row r="38" spans="1:14" ht="15">
      <c r="A38" s="8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85"/>
    </row>
    <row r="39" spans="1:14" ht="15">
      <c r="A39" s="8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85"/>
    </row>
    <row r="40" spans="1:14" ht="15">
      <c r="A40" s="80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85"/>
    </row>
    <row r="41" spans="1:14" ht="15">
      <c r="A41" s="80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85"/>
    </row>
    <row r="42" spans="1:14" ht="15">
      <c r="A42" s="80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85"/>
    </row>
    <row r="43" spans="1:14" ht="15">
      <c r="A43" s="80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85"/>
    </row>
    <row r="44" spans="1:14" ht="15">
      <c r="A44" s="80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85"/>
    </row>
    <row r="45" spans="1:14" ht="15">
      <c r="A45" s="80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85"/>
    </row>
    <row r="46" spans="1:14" ht="15">
      <c r="A46" s="80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85"/>
    </row>
    <row r="47" spans="1:14" ht="15">
      <c r="A47" s="80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85"/>
    </row>
    <row r="48" spans="1:14" ht="15">
      <c r="A48" s="80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85"/>
    </row>
    <row r="49" spans="1:14" ht="15">
      <c r="A49" s="80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85"/>
    </row>
    <row r="50" spans="1:14" ht="15">
      <c r="A50" s="80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85"/>
    </row>
    <row r="51" spans="1:14" ht="15">
      <c r="A51" s="80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85"/>
    </row>
    <row r="52" spans="1:14" ht="15">
      <c r="A52" s="80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85"/>
    </row>
    <row r="53" spans="1:14" ht="15">
      <c r="A53" s="80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85"/>
    </row>
    <row r="54" spans="1:14" ht="15">
      <c r="A54" s="80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85"/>
    </row>
    <row r="55" spans="1:14" ht="15">
      <c r="A55" s="80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85"/>
    </row>
    <row r="56" spans="1:14" ht="15">
      <c r="A56" s="80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85"/>
    </row>
    <row r="57" spans="1:14" ht="15">
      <c r="A57" s="80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85"/>
    </row>
    <row r="58" spans="1:14" ht="15">
      <c r="A58" s="80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85"/>
    </row>
    <row r="59" spans="1:14" ht="15">
      <c r="A59" s="80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85"/>
    </row>
    <row r="60" spans="1:14" ht="15">
      <c r="A60" s="80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85"/>
    </row>
    <row r="61" spans="1:14" ht="15">
      <c r="A61" s="80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85"/>
    </row>
    <row r="62" spans="1:14" ht="15">
      <c r="A62" s="80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85"/>
    </row>
    <row r="63" spans="1:14" ht="15">
      <c r="A63" s="80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85"/>
    </row>
    <row r="64" spans="1:14" ht="15">
      <c r="A64" s="80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85"/>
    </row>
    <row r="65" spans="1:14" ht="15">
      <c r="A65" s="80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85"/>
    </row>
    <row r="66" spans="1:14" ht="15">
      <c r="A66" s="80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85"/>
    </row>
    <row r="67" spans="1:14" ht="15">
      <c r="A67" s="80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85"/>
    </row>
    <row r="68" spans="1:14" ht="15">
      <c r="A68" s="80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85"/>
    </row>
    <row r="69" spans="1:14" ht="15">
      <c r="A69" s="80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85"/>
    </row>
    <row r="70" spans="1:14" ht="15">
      <c r="A70" s="80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85"/>
    </row>
    <row r="71" spans="1:14" ht="15">
      <c r="A71" s="80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85"/>
    </row>
    <row r="72" spans="1:14" ht="15">
      <c r="A72" s="80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85"/>
    </row>
    <row r="73" spans="1:14" ht="15">
      <c r="A73" s="8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85"/>
    </row>
    <row r="74" spans="1:14" ht="15">
      <c r="A74" s="80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85"/>
    </row>
    <row r="75" spans="1:14" ht="15">
      <c r="A75" s="80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85"/>
    </row>
    <row r="76" spans="1:14" ht="15">
      <c r="A76" s="80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85"/>
    </row>
    <row r="77" spans="1:14" ht="15">
      <c r="A77" s="80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85"/>
    </row>
    <row r="78" spans="1:14" ht="15">
      <c r="A78" s="80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85"/>
    </row>
    <row r="79" spans="1:14" ht="15">
      <c r="A79" s="80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85"/>
    </row>
    <row r="80" spans="1:14" ht="15">
      <c r="A80" s="80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85"/>
    </row>
    <row r="81" spans="1:14" ht="15">
      <c r="A81" s="80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85"/>
    </row>
    <row r="82" spans="1:14" ht="15">
      <c r="A82" s="80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85"/>
    </row>
    <row r="83" spans="1:14" ht="15">
      <c r="A83" s="80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85"/>
    </row>
    <row r="84" spans="1:14" ht="15">
      <c r="A84" s="80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85"/>
    </row>
    <row r="85" spans="1:14" ht="15">
      <c r="A85" s="80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85"/>
    </row>
    <row r="86" spans="1:14" ht="15">
      <c r="A86" s="80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85"/>
    </row>
    <row r="87" spans="1:14" ht="15">
      <c r="A87" s="80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85"/>
    </row>
    <row r="88" spans="1:14" ht="15">
      <c r="A88" s="80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85"/>
    </row>
    <row r="89" spans="1:14" ht="15">
      <c r="A89" s="80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85"/>
    </row>
    <row r="90" spans="1:14" ht="15">
      <c r="A90" s="80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85"/>
    </row>
    <row r="91" spans="1:14" ht="15">
      <c r="A91" s="80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85"/>
    </row>
    <row r="92" spans="1:14" ht="15">
      <c r="A92" s="80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85"/>
    </row>
    <row r="93" spans="1:14" ht="15">
      <c r="A93" s="80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85"/>
    </row>
    <row r="94" spans="1:14" ht="15">
      <c r="A94" s="80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85"/>
    </row>
    <row r="95" spans="1:14" ht="15">
      <c r="A95" s="80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85"/>
    </row>
    <row r="96" spans="1:14" ht="15">
      <c r="A96" s="80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85"/>
    </row>
    <row r="97" spans="1:14" ht="15">
      <c r="A97" s="80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85"/>
    </row>
    <row r="98" spans="1:14" ht="15">
      <c r="A98" s="80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85"/>
    </row>
    <row r="99" spans="1:14" ht="15">
      <c r="A99" s="80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85"/>
    </row>
    <row r="100" spans="1:14" ht="15">
      <c r="A100" s="80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85"/>
    </row>
    <row r="101" spans="1:14" ht="15">
      <c r="A101" s="80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85"/>
    </row>
    <row r="102" spans="1:14" ht="15">
      <c r="A102" s="80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85"/>
    </row>
    <row r="103" spans="1:14" ht="15">
      <c r="A103" s="80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85"/>
    </row>
    <row r="104" spans="1:14" ht="15">
      <c r="A104" s="80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85"/>
    </row>
    <row r="105" spans="1:14" ht="15">
      <c r="A105" s="80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85"/>
    </row>
    <row r="106" spans="1:14" ht="15">
      <c r="A106" s="80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85"/>
    </row>
    <row r="107" spans="1:14" ht="15">
      <c r="A107" s="80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85"/>
    </row>
    <row r="108" spans="1:14" ht="15">
      <c r="A108" s="80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85"/>
    </row>
    <row r="109" spans="1:14" ht="15">
      <c r="A109" s="80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85"/>
    </row>
    <row r="110" spans="1:14" ht="15">
      <c r="A110" s="80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85"/>
    </row>
    <row r="111" spans="1:14" ht="15">
      <c r="A111" s="80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85"/>
    </row>
    <row r="112" spans="1:14" ht="15">
      <c r="A112" s="80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85"/>
    </row>
    <row r="113" spans="1:14" ht="15">
      <c r="A113" s="80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85"/>
    </row>
    <row r="114" spans="1:14" ht="15">
      <c r="A114" s="80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85"/>
    </row>
    <row r="115" spans="1:14" ht="15">
      <c r="A115" s="80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85"/>
    </row>
    <row r="116" spans="1:14" ht="15">
      <c r="A116" s="80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85"/>
    </row>
    <row r="117" spans="1:14" ht="15">
      <c r="A117" s="80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85"/>
    </row>
    <row r="118" spans="1:14" ht="15">
      <c r="A118" s="80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85"/>
    </row>
    <row r="119" spans="1:14" ht="15">
      <c r="A119" s="80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85"/>
    </row>
    <row r="120" spans="1:14" ht="15">
      <c r="A120" s="80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85"/>
    </row>
    <row r="121" spans="1:14" ht="15">
      <c r="A121" s="80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85"/>
    </row>
    <row r="122" spans="1:14" ht="15">
      <c r="A122" s="80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85"/>
    </row>
    <row r="123" spans="1:14" ht="15">
      <c r="A123" s="80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85"/>
    </row>
    <row r="124" spans="1:14" ht="15">
      <c r="A124" s="115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7"/>
    </row>
  </sheetData>
  <sheetProtection selectLockedCells="1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Beregningsmodel</dc:title>
  <dc:subject/>
  <dc:creator>Bo Overgaard</dc:creator>
  <cp:keywords/>
  <dc:description/>
  <cp:lastModifiedBy>Susanne Trampedach</cp:lastModifiedBy>
  <cp:lastPrinted>2013-01-14T08:11:29Z</cp:lastPrinted>
  <dcterms:created xsi:type="dcterms:W3CDTF">2012-12-21T10:33:58Z</dcterms:created>
  <dcterms:modified xsi:type="dcterms:W3CDTF">2014-02-26T10:41:49Z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" name="IsHiddenFromRollup">
    <vt:lpwstr>1</vt:lpwstr>
  </property>
  <property fmtid="{D5CDD505-2E9C-101B-9397-08002B2CF9AE}" pid="4" name="GammelURL">
    <vt:lpwstr/>
  </property>
  <property fmtid="{D5CDD505-2E9C-101B-9397-08002B2CF9AE}" pid="5" name="PublishingRollupImage">
    <vt:lpwstr/>
  </property>
  <property fmtid="{D5CDD505-2E9C-101B-9397-08002B2CF9AE}" pid="6" name="Revisionsdato">
    <vt:lpwstr>2013-01-24T12:03:00Z</vt:lpwstr>
  </property>
  <property fmtid="{D5CDD505-2E9C-101B-9397-08002B2CF9AE}" pid="7" name="DynamicPublishingContent5">
    <vt:lpwstr/>
  </property>
  <property fmtid="{D5CDD505-2E9C-101B-9397-08002B2CF9AE}" pid="8" name="PublishingContactEmail">
    <vt:lpwstr/>
  </property>
  <property fmtid="{D5CDD505-2E9C-101B-9397-08002B2CF9AE}" pid="9" name="HeaderStyleDefinitions">
    <vt:lpwstr/>
  </property>
  <property fmtid="{D5CDD505-2E9C-101B-9397-08002B2CF9AE}" pid="10" name="DynamicPublishingContent4">
    <vt:lpwstr/>
  </property>
  <property fmtid="{D5CDD505-2E9C-101B-9397-08002B2CF9AE}" pid="11" name="PublishingVariationRelationshipLinkFieldID">
    <vt:lpwstr>, </vt:lpwstr>
  </property>
  <property fmtid="{D5CDD505-2E9C-101B-9397-08002B2CF9AE}" pid="12" name="PublishingPageContent">
    <vt:lpwstr/>
  </property>
  <property fmtid="{D5CDD505-2E9C-101B-9397-08002B2CF9AE}" pid="13" name="Afsender">
    <vt:lpwstr>2</vt:lpwstr>
  </property>
  <property fmtid="{D5CDD505-2E9C-101B-9397-08002B2CF9AE}" pid="14" name="HitCount">
    <vt:lpwstr>0</vt:lpwstr>
  </property>
  <property fmtid="{D5CDD505-2E9C-101B-9397-08002B2CF9AE}" pid="15" name="Projekter">
    <vt:lpwstr>648;#Løft Bundlinjen – skab forandring og nå dine mål</vt:lpwstr>
  </property>
  <property fmtid="{D5CDD505-2E9C-101B-9397-08002B2CF9AE}" pid="16" name="Bekraeftelsesdato">
    <vt:lpwstr>2014-01-10T08:58:00Z</vt:lpwstr>
  </property>
  <property fmtid="{D5CDD505-2E9C-101B-9397-08002B2CF9AE}" pid="17" name="DynamicPublishingContent1">
    <vt:lpwstr/>
  </property>
  <property fmtid="{D5CDD505-2E9C-101B-9397-08002B2CF9AE}" pid="18" name="WebInfoSubjects">
    <vt:lpwstr/>
  </property>
  <property fmtid="{D5CDD505-2E9C-101B-9397-08002B2CF9AE}" pid="19" name="PublishingVariationGroupID">
    <vt:lpwstr/>
  </property>
  <property fmtid="{D5CDD505-2E9C-101B-9397-08002B2CF9AE}" pid="20" name="ArticleStartDate">
    <vt:lpwstr>2013-01-24T00:00:00Z</vt:lpwstr>
  </property>
  <property fmtid="{D5CDD505-2E9C-101B-9397-08002B2CF9AE}" pid="21" name="Listekode">
    <vt:lpwstr/>
  </property>
  <property fmtid="{D5CDD505-2E9C-101B-9397-08002B2CF9AE}" pid="22" name="DynamicPublishingContent0">
    <vt:lpwstr/>
  </property>
  <property fmtid="{D5CDD505-2E9C-101B-9397-08002B2CF9AE}" pid="23" name="EnclosureFor">
    <vt:lpwstr/>
  </property>
  <property fmtid="{D5CDD505-2E9C-101B-9397-08002B2CF9AE}" pid="24" name="ArticleByLine">
    <vt:lpwstr/>
  </property>
  <property fmtid="{D5CDD505-2E9C-101B-9397-08002B2CF9AE}" pid="25" name="PublishingImageCaption">
    <vt:lpwstr/>
  </property>
  <property fmtid="{D5CDD505-2E9C-101B-9397-08002B2CF9AE}" pid="26" name="Forfattere">
    <vt:lpwstr>15669;#i:0e.t|dlbr idp|lcevg@prod.dli</vt:lpwstr>
  </property>
  <property fmtid="{D5CDD505-2E9C-101B-9397-08002B2CF9AE}" pid="27" name="Arkiveringsdato">
    <vt:lpwstr>2015-01-24T00:00:00Z</vt:lpwstr>
  </property>
  <property fmtid="{D5CDD505-2E9C-101B-9397-08002B2CF9AE}" pid="28" name="HideInRollups">
    <vt:lpwstr>1</vt:lpwstr>
  </property>
  <property fmtid="{D5CDD505-2E9C-101B-9397-08002B2CF9AE}" pid="29" name="DynamicPublishingContent3">
    <vt:lpwstr/>
  </property>
  <property fmtid="{D5CDD505-2E9C-101B-9397-08002B2CF9AE}" pid="30" name="NetSkabelonValue">
    <vt:lpwstr/>
  </property>
  <property fmtid="{D5CDD505-2E9C-101B-9397-08002B2CF9AE}" pid="31" name="AllowComments">
    <vt:lpwstr>1</vt:lpwstr>
  </property>
  <property fmtid="{D5CDD505-2E9C-101B-9397-08002B2CF9AE}" pid="32" name="DisplayComments">
    <vt:lpwstr>1</vt:lpwstr>
  </property>
  <property fmtid="{D5CDD505-2E9C-101B-9397-08002B2CF9AE}" pid="33" name="PermalinkID">
    <vt:lpwstr>e73be841-31b9-4e92-b67f-089ff5647daf</vt:lpwstr>
  </property>
  <property fmtid="{D5CDD505-2E9C-101B-9397-08002B2CF9AE}" pid="34" name="Audience">
    <vt:lpwstr/>
  </property>
  <property fmtid="{D5CDD505-2E9C-101B-9397-08002B2CF9AE}" pid="35" name="PublishingPageImage">
    <vt:lpwstr/>
  </property>
  <property fmtid="{D5CDD505-2E9C-101B-9397-08002B2CF9AE}" pid="36" name="DynamicPublishingContent2">
    <vt:lpwstr/>
  </property>
  <property fmtid="{D5CDD505-2E9C-101B-9397-08002B2CF9AE}" pid="37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8" name="PublishingContactPicture">
    <vt:lpwstr/>
  </property>
  <property fmtid="{D5CDD505-2E9C-101B-9397-08002B2CF9AE}" pid="39" name="Ansvarligafdeling">
    <vt:lpwstr>38</vt:lpwstr>
  </property>
  <property fmtid="{D5CDD505-2E9C-101B-9397-08002B2CF9AE}" pid="40" name="Rettighedsgruppe">
    <vt:lpwstr>1</vt:lpwstr>
  </property>
  <property fmtid="{D5CDD505-2E9C-101B-9397-08002B2CF9AE}" pid="41" name="Informationsserie">
    <vt:lpwstr/>
  </property>
  <property fmtid="{D5CDD505-2E9C-101B-9397-08002B2CF9AE}" pid="42" name="Ingen besked ved arkivering">
    <vt:lpwstr>0</vt:lpwstr>
  </property>
  <property fmtid="{D5CDD505-2E9C-101B-9397-08002B2CF9AE}" pid="43" name="PublishingContactName">
    <vt:lpwstr/>
  </property>
  <property fmtid="{D5CDD505-2E9C-101B-9397-08002B2CF9AE}" pid="44" name="Sprogvalg">
    <vt:lpwstr>2</vt:lpwstr>
  </property>
  <property fmtid="{D5CDD505-2E9C-101B-9397-08002B2CF9AE}" pid="45" name="Noegleord">
    <vt:lpwstr/>
  </property>
  <property fmtid="{D5CDD505-2E9C-101B-9397-08002B2CF9AE}" pid="46" name="Comments">
    <vt:lpwstr>Se Beregningsmodel.</vt:lpwstr>
  </property>
  <property fmtid="{D5CDD505-2E9C-101B-9397-08002B2CF9AE}" pid="47" name="Nummer">
    <vt:lpwstr/>
  </property>
  <property fmtid="{D5CDD505-2E9C-101B-9397-08002B2CF9AE}" pid="48" name="WebInfoMultiSelect">
    <vt:lpwstr/>
  </property>
  <property fmtid="{D5CDD505-2E9C-101B-9397-08002B2CF9AE}" pid="49" name="display_urn:schemas-microsoft-com:office:office#Forfattere">
    <vt:lpwstr>Eva Gleerup (lcevg)</vt:lpwstr>
  </property>
  <property fmtid="{D5CDD505-2E9C-101B-9397-08002B2CF9AE}" pid="50" name="_dlc_DocId">
    <vt:lpwstr>LBINFO-3140-194</vt:lpwstr>
  </property>
  <property fmtid="{D5CDD505-2E9C-101B-9397-08002B2CF9AE}" pid="51" name="_dlc_DocIdUrl">
    <vt:lpwstr>https://www.landbrugsinfo.dk/raadgivning/raadgivningsmetoder/_layouts/DocIdRedir.aspx?ID=LBINFO-3140-194, LBINFO-3140-194</vt:lpwstr>
  </property>
  <property fmtid="{D5CDD505-2E9C-101B-9397-08002B2CF9AE}" pid="52" name="_dlc_DocIdItemGuid">
    <vt:lpwstr>b98b46a5-772c-4662-9a90-19778c9523c0</vt:lpwstr>
  </property>
  <property fmtid="{D5CDD505-2E9C-101B-9397-08002B2CF9AE}" pid="53" name="KnowledgeArticle">
    <vt:lpwstr>0</vt:lpwstr>
  </property>
</Properties>
</file>